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370" windowHeight="12075" activeTab="0"/>
  </bookViews>
  <sheets>
    <sheet name="NRBTMG Amt,Threshold, Ratio Adj" sheetId="1" r:id="rId1"/>
    <sheet name="NRBTMG Threshold Calculation" sheetId="2" r:id="rId2"/>
  </sheets>
  <definedNames>
    <definedName name="_xlnm.Print_Area" localSheetId="1">'NRBTMG Threshold Calculation'!$A$1:$F$19</definedName>
  </definedNames>
  <calcPr fullCalcOnLoad="1"/>
</workbook>
</file>

<file path=xl/sharedStrings.xml><?xml version="1.0" encoding="utf-8"?>
<sst xmlns="http://schemas.openxmlformats.org/spreadsheetml/2006/main" count="44" uniqueCount="35">
  <si>
    <t>Weather-Normalized Peak (MW)</t>
  </si>
  <si>
    <t>Growth Factor</t>
  </si>
  <si>
    <t>2006/2007</t>
  </si>
  <si>
    <t>2007/2008</t>
  </si>
  <si>
    <t>2008/2009</t>
  </si>
  <si>
    <t>2009/2010</t>
  </si>
  <si>
    <t>2010/2011</t>
  </si>
  <si>
    <t>2011/2012</t>
  </si>
  <si>
    <t>2012/2013</t>
  </si>
  <si>
    <t>2013/2014</t>
  </si>
  <si>
    <t>2014/2015</t>
  </si>
  <si>
    <t>2015/2016</t>
  </si>
  <si>
    <t>Non-Retail BTMG Threshold* (MW)</t>
  </si>
  <si>
    <t>Calendar Year (NSPL)</t>
  </si>
  <si>
    <t>Delivery Year (OPL)</t>
  </si>
  <si>
    <t>2016/2017</t>
  </si>
  <si>
    <t>2017/2018</t>
  </si>
  <si>
    <t>2018/2019</t>
  </si>
  <si>
    <t>2019/2020</t>
  </si>
  <si>
    <t>2020/2021</t>
  </si>
  <si>
    <t>Ratio Adjustment</t>
  </si>
  <si>
    <t>Last Update:</t>
  </si>
  <si>
    <t>Non-Retail BTMG Threshold (MW)</t>
  </si>
  <si>
    <t>Total Amount of Non-Retail BTMG in PJM (MW)</t>
  </si>
  <si>
    <t>Reporting date</t>
  </si>
  <si>
    <t>Non-Retail Behind-the-Meter Generation Threshold Calculation</t>
  </si>
  <si>
    <t>Forecasted Peak* (MW)</t>
  </si>
  <si>
    <t>*For 2020/2021 Delivery Year and beyond, the forecasted peak is a preliminary RTO forecasted summer peak available at the time of posting.</t>
  </si>
  <si>
    <t>Per OATT, RAA, &amp; Manual 14D, Appendix A, the ability of Non-Retail BTMG to net against muni/coop/EDC wholesale area load in determination of the area's Network Service Peak Load (NSPL) or Obligation Peak Load (OPL) is subject to a threshold amount (not to exceed 3000 MW).
If the total amount of Non-Retail BTMG in PJM region exceeds the Non-Retail BTMG threshold amount for the calendar year/delivery year, the amount of operating Non-Retail BTMG eligible for netting provision in the determination of NSPL for such calendar year and in the determination of OPL for such Delivery Year will be pro-rated back to the threshold through the application of a ratio adjustment.   If the ratio adjustment is less than 1.0, the EDC that is responsible for calculating NSPL and OPL shall apply the ratio adjustment to the amount of operating Non-Retail BTMG in their NSPL and OPL calculation procedures.  Please refer to Manual 14D, Appendix A for further details.</t>
  </si>
  <si>
    <t>2021/2022</t>
  </si>
  <si>
    <t>CERA #</t>
  </si>
  <si>
    <t>2022/2023</t>
  </si>
  <si>
    <t xml:space="preserve"> </t>
  </si>
  <si>
    <t>2023/2024</t>
  </si>
  <si>
    <t>2024/2025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</si>
</sst>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0_);\(#,##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00"/>
    <numFmt numFmtId="174" formatCode="0.0"/>
    <numFmt numFmtId="175" formatCode="_(* #,##0.0_);_(* \(#,##0.0\);_(* &quot;-&quot;?_);_(@_)"/>
    <numFmt numFmtId="176" formatCode="[$-409]dddd\,\ mmmm\ dd\,\ yyyy"/>
  </numFmts>
  <fonts count="43">
    <font>
      <sz val="10"/>
      <name val="Arial"/>
      <family val="0"/>
    </font>
    <font>
      <sz val="11"/>
      <color indexed="8"/>
      <name val="Calibri"/>
      <family val="2"/>
    </font>
    <font>
      <b/>
      <sz val="14"/>
      <name val="Arial"/>
      <family val="2"/>
    </font>
    <font>
      <sz val="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i/>
      <sz val="12"/>
      <color indexed="10"/>
      <name val="Arial"/>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wrapText="1"/>
    </xf>
    <xf numFmtId="0" fontId="0" fillId="0" borderId="0" xfId="0" applyFont="1" applyAlignment="1">
      <alignment/>
    </xf>
    <xf numFmtId="164" fontId="0" fillId="0" borderId="0" xfId="42" applyNumberFormat="1" applyFont="1" applyAlignment="1">
      <alignment/>
    </xf>
    <xf numFmtId="43" fontId="0" fillId="0" borderId="0" xfId="0" applyNumberFormat="1" applyAlignment="1">
      <alignment/>
    </xf>
    <xf numFmtId="0" fontId="21" fillId="0" borderId="10" xfId="0" applyFont="1" applyBorder="1" applyAlignment="1">
      <alignment/>
    </xf>
    <xf numFmtId="0" fontId="21" fillId="0" borderId="0" xfId="0" applyFont="1" applyAlignment="1">
      <alignment/>
    </xf>
    <xf numFmtId="164" fontId="21" fillId="0" borderId="10" xfId="42" applyNumberFormat="1" applyFont="1" applyBorder="1" applyAlignment="1">
      <alignment/>
    </xf>
    <xf numFmtId="164" fontId="21" fillId="33" borderId="10" xfId="42" applyNumberFormat="1" applyFont="1" applyFill="1" applyBorder="1" applyAlignment="1">
      <alignment/>
    </xf>
    <xf numFmtId="167" fontId="21" fillId="0" borderId="10" xfId="0" applyNumberFormat="1" applyFont="1" applyBorder="1" applyAlignment="1">
      <alignment/>
    </xf>
    <xf numFmtId="0" fontId="22" fillId="0" borderId="10" xfId="0" applyFont="1" applyBorder="1" applyAlignment="1">
      <alignment horizontal="center" wrapText="1"/>
    </xf>
    <xf numFmtId="0" fontId="22" fillId="33" borderId="10" xfId="0" applyFont="1" applyFill="1" applyBorder="1" applyAlignment="1">
      <alignment horizontal="center" wrapText="1"/>
    </xf>
    <xf numFmtId="0" fontId="21" fillId="0" borderId="0" xfId="0" applyFont="1" applyAlignment="1">
      <alignment/>
    </xf>
    <xf numFmtId="0" fontId="21" fillId="0" borderId="10" xfId="0" applyFont="1" applyBorder="1" applyAlignment="1">
      <alignment horizontal="right"/>
    </xf>
    <xf numFmtId="0" fontId="21" fillId="0" borderId="0" xfId="0" applyFont="1" applyFill="1" applyBorder="1" applyAlignment="1">
      <alignment horizontal="right"/>
    </xf>
    <xf numFmtId="164" fontId="21" fillId="0" borderId="0" xfId="42" applyNumberFormat="1" applyFont="1" applyFill="1" applyBorder="1" applyAlignment="1">
      <alignment/>
    </xf>
    <xf numFmtId="167" fontId="21" fillId="0" borderId="0"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0" fillId="0" borderId="0" xfId="0" applyFont="1" applyAlignment="1">
      <alignment wrapText="1"/>
    </xf>
    <xf numFmtId="164" fontId="21" fillId="0" borderId="10" xfId="42" applyNumberFormat="1" applyFont="1" applyFill="1" applyBorder="1" applyAlignment="1">
      <alignment/>
    </xf>
    <xf numFmtId="0" fontId="21" fillId="0" borderId="10" xfId="0" applyFont="1" applyFill="1" applyBorder="1" applyAlignment="1">
      <alignment/>
    </xf>
    <xf numFmtId="0" fontId="21" fillId="0" borderId="10" xfId="0" applyFont="1" applyFill="1" applyBorder="1" applyAlignment="1">
      <alignment horizontal="right"/>
    </xf>
    <xf numFmtId="0" fontId="22" fillId="0" borderId="10" xfId="0" applyFont="1" applyFill="1" applyBorder="1" applyAlignment="1">
      <alignment horizontal="center" wrapText="1"/>
    </xf>
    <xf numFmtId="0" fontId="42" fillId="0" borderId="0" xfId="0" applyFont="1" applyAlignment="1">
      <alignment/>
    </xf>
    <xf numFmtId="0" fontId="4" fillId="0" borderId="0" xfId="0" applyFont="1" applyAlignment="1">
      <alignment wrapText="1"/>
    </xf>
    <xf numFmtId="0" fontId="0" fillId="0" borderId="0" xfId="0" applyAlignment="1">
      <alignment wrapText="1"/>
    </xf>
    <xf numFmtId="14" fontId="4" fillId="0" borderId="0" xfId="0" applyNumberFormat="1" applyFont="1" applyAlignment="1">
      <alignment/>
    </xf>
    <xf numFmtId="43" fontId="3" fillId="0" borderId="0" xfId="0" applyNumberFormat="1" applyFont="1" applyFill="1" applyAlignment="1">
      <alignment/>
    </xf>
    <xf numFmtId="174" fontId="21" fillId="0" borderId="10" xfId="0" applyNumberFormat="1" applyFont="1" applyBorder="1" applyAlignment="1">
      <alignment horizontal="right"/>
    </xf>
    <xf numFmtId="164" fontId="21" fillId="0" borderId="10" xfId="42" applyNumberFormat="1" applyFont="1" applyFill="1" applyBorder="1" applyAlignment="1">
      <alignment horizontal="right"/>
    </xf>
    <xf numFmtId="43" fontId="21" fillId="0" borderId="10" xfId="0" applyNumberFormat="1" applyFont="1" applyBorder="1" applyAlignment="1">
      <alignment horizontal="right"/>
    </xf>
    <xf numFmtId="14" fontId="21" fillId="0" borderId="10" xfId="0" applyNumberFormat="1" applyFont="1" applyBorder="1" applyAlignment="1">
      <alignment horizontal="right"/>
    </xf>
    <xf numFmtId="0" fontId="21"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3" fontId="3" fillId="0" borderId="0" xfId="0" applyNumberFormat="1" applyFont="1" applyAlignment="1">
      <alignment/>
    </xf>
    <xf numFmtId="0" fontId="0" fillId="0" borderId="0" xfId="0" applyFont="1" applyAlignment="1">
      <alignment/>
    </xf>
    <xf numFmtId="0" fontId="21" fillId="0" borderId="0" xfId="0" applyFont="1" applyAlignment="1">
      <alignment horizontal="left" wrapText="1"/>
    </xf>
    <xf numFmtId="0" fontId="21" fillId="0" borderId="0" xfId="0" applyFont="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A1" sqref="A1"/>
    </sheetView>
  </sheetViews>
  <sheetFormatPr defaultColWidth="9.140625" defaultRowHeight="12.75"/>
  <cols>
    <col min="1" max="5" width="15.7109375" style="0" customWidth="1"/>
    <col min="6" max="6" width="15.421875" style="0" customWidth="1"/>
  </cols>
  <sheetData>
    <row r="1" spans="1:6" ht="63">
      <c r="A1" s="12" t="s">
        <v>13</v>
      </c>
      <c r="B1" s="12" t="s">
        <v>14</v>
      </c>
      <c r="C1" s="25" t="s">
        <v>23</v>
      </c>
      <c r="D1" s="25" t="s">
        <v>22</v>
      </c>
      <c r="E1" s="25" t="s">
        <v>20</v>
      </c>
      <c r="F1" s="25" t="s">
        <v>24</v>
      </c>
    </row>
    <row r="2" spans="1:6" ht="15.75">
      <c r="A2" s="24">
        <v>2020</v>
      </c>
      <c r="B2" s="24" t="s">
        <v>19</v>
      </c>
      <c r="C2" s="31">
        <v>1171.5</v>
      </c>
      <c r="D2" s="32">
        <f>'NRBTMG Threshold Calculation'!F18</f>
        <v>2051</v>
      </c>
      <c r="E2" s="33">
        <f>IF(C2&gt;D2,D2/(MIN(C2,3000)),1)</f>
        <v>1</v>
      </c>
      <c r="F2" s="34">
        <v>43796</v>
      </c>
    </row>
    <row r="3" spans="1:6" ht="15.75">
      <c r="A3" s="15">
        <v>2021</v>
      </c>
      <c r="B3" s="15" t="s">
        <v>29</v>
      </c>
      <c r="C3" s="15">
        <v>1186.4</v>
      </c>
      <c r="D3" s="32">
        <f>'NRBTMG Threshold Calculation'!F19</f>
        <v>2080</v>
      </c>
      <c r="E3" s="33">
        <f>IF(C3&gt;D3,D3/(MIN(C3,3000)),1)</f>
        <v>1</v>
      </c>
      <c r="F3" s="34">
        <v>44159</v>
      </c>
    </row>
    <row r="4" spans="1:6" ht="15.75">
      <c r="A4" s="15">
        <v>2022</v>
      </c>
      <c r="B4" s="15" t="s">
        <v>31</v>
      </c>
      <c r="C4" s="15">
        <v>1355.2</v>
      </c>
      <c r="D4" s="32">
        <f>'NRBTMG Threshold Calculation'!F20</f>
        <v>2085</v>
      </c>
      <c r="E4" s="33">
        <f>IF(C4&gt;D4,D4/(MIN(C4,3000)),1)</f>
        <v>1</v>
      </c>
      <c r="F4" s="34">
        <v>44529</v>
      </c>
    </row>
    <row r="5" spans="1:10" ht="15.75">
      <c r="A5" s="15">
        <v>2023</v>
      </c>
      <c r="B5" s="15" t="s">
        <v>33</v>
      </c>
      <c r="C5" s="15">
        <v>1452.9</v>
      </c>
      <c r="D5" s="32">
        <f>'NRBTMG Threshold Calculation'!F21</f>
        <v>2090</v>
      </c>
      <c r="E5" s="33">
        <f>IF(C5&gt;D5,D5/(MIN(C5,3000)),1)</f>
        <v>1</v>
      </c>
      <c r="F5" s="34">
        <v>44894</v>
      </c>
      <c r="J5" s="39"/>
    </row>
    <row r="6" spans="1:10" ht="15.75">
      <c r="A6" s="15">
        <v>2024</v>
      </c>
      <c r="B6" s="15" t="s">
        <v>34</v>
      </c>
      <c r="C6" s="24">
        <v>1200.7</v>
      </c>
      <c r="D6" s="32">
        <f>'NRBTMG Threshold Calculation'!F22</f>
        <v>2126</v>
      </c>
      <c r="E6" s="33">
        <f>IF(C6&gt;D6,D6/(MIN(C6,3000)),1)</f>
        <v>1</v>
      </c>
      <c r="F6" s="34">
        <v>45258</v>
      </c>
      <c r="J6" s="39"/>
    </row>
    <row r="8" spans="1:6" ht="189" customHeight="1">
      <c r="A8" s="41" t="s">
        <v>28</v>
      </c>
      <c r="B8" s="41"/>
      <c r="C8" s="41"/>
      <c r="D8" s="41"/>
      <c r="E8" s="41"/>
      <c r="F8" s="41"/>
    </row>
    <row r="9" spans="2:4" ht="15.75">
      <c r="B9" s="40"/>
      <c r="C9" s="40"/>
      <c r="D9" s="40"/>
    </row>
    <row r="10" spans="1:4" ht="15.75">
      <c r="A10" s="35" t="s">
        <v>30</v>
      </c>
      <c r="B10" s="37">
        <v>162366643</v>
      </c>
      <c r="C10" s="8"/>
      <c r="D10" s="8"/>
    </row>
    <row r="11" spans="1:2" ht="12.75">
      <c r="A11" s="36" t="s">
        <v>21</v>
      </c>
      <c r="B11" s="29">
        <v>45258</v>
      </c>
    </row>
  </sheetData>
  <sheetProtection/>
  <mergeCells count="2">
    <mergeCell ref="B9:D9"/>
    <mergeCell ref="A8:F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F22" sqref="F22"/>
    </sheetView>
  </sheetViews>
  <sheetFormatPr defaultColWidth="9.140625" defaultRowHeight="12.75"/>
  <cols>
    <col min="1" max="1" width="10.8515625" style="0" customWidth="1"/>
    <col min="2" max="2" width="16.00390625" style="0" customWidth="1"/>
    <col min="3" max="3" width="14.7109375" style="0" customWidth="1"/>
    <col min="4" max="4" width="20.8515625" style="0" customWidth="1"/>
    <col min="5" max="5" width="13.421875" style="0" customWidth="1"/>
    <col min="6" max="6" width="15.7109375" style="0" customWidth="1"/>
    <col min="9" max="9" width="11.28125" style="0" bestFit="1" customWidth="1"/>
    <col min="13" max="13" width="10.8515625" style="0" customWidth="1"/>
  </cols>
  <sheetData>
    <row r="1" spans="2:16" ht="18.75">
      <c r="B1" s="42" t="s">
        <v>25</v>
      </c>
      <c r="C1" s="42"/>
      <c r="D1" s="42"/>
      <c r="E1" s="42"/>
      <c r="F1" s="42"/>
      <c r="G1" s="1"/>
      <c r="H1" s="1"/>
      <c r="I1" s="1"/>
      <c r="J1" s="1"/>
      <c r="K1" s="1"/>
      <c r="L1" s="1"/>
      <c r="M1" s="1"/>
      <c r="N1" s="1"/>
      <c r="O1" s="1"/>
      <c r="P1" s="1"/>
    </row>
    <row r="2" spans="2:16" ht="15.75">
      <c r="B2" s="14"/>
      <c r="C2" s="14"/>
      <c r="D2" s="14"/>
      <c r="E2" s="14"/>
      <c r="F2" s="14"/>
      <c r="G2" s="2"/>
      <c r="H2" s="2"/>
      <c r="I2" s="2"/>
      <c r="J2" s="2"/>
      <c r="K2" s="2"/>
      <c r="L2" s="2"/>
      <c r="M2" s="2"/>
      <c r="N2" s="2"/>
      <c r="O2" s="2"/>
      <c r="P2" s="2"/>
    </row>
    <row r="3" spans="1:16" ht="63">
      <c r="A3" s="12" t="s">
        <v>13</v>
      </c>
      <c r="B3" s="12" t="s">
        <v>14</v>
      </c>
      <c r="C3" s="12" t="s">
        <v>26</v>
      </c>
      <c r="D3" s="12" t="s">
        <v>0</v>
      </c>
      <c r="E3" s="12" t="s">
        <v>1</v>
      </c>
      <c r="F3" s="13" t="s">
        <v>12</v>
      </c>
      <c r="G3" s="3"/>
      <c r="H3" s="3"/>
      <c r="I3" s="3"/>
      <c r="J3" s="3"/>
      <c r="K3" s="3"/>
      <c r="L3" s="3"/>
      <c r="M3" s="3"/>
      <c r="N3" s="3"/>
      <c r="O3" s="3"/>
      <c r="P3" s="3"/>
    </row>
    <row r="4" spans="1:16" ht="15.75">
      <c r="A4" s="7">
        <v>2006</v>
      </c>
      <c r="B4" s="15" t="s">
        <v>2</v>
      </c>
      <c r="C4" s="9"/>
      <c r="D4" s="9">
        <v>136200</v>
      </c>
      <c r="E4" s="7"/>
      <c r="F4" s="10">
        <v>1500</v>
      </c>
      <c r="G4" s="2"/>
      <c r="H4" s="2"/>
      <c r="I4" s="2"/>
      <c r="J4" s="2"/>
      <c r="K4" s="2"/>
      <c r="L4" s="2"/>
      <c r="M4" s="2"/>
      <c r="N4" s="2"/>
      <c r="O4" s="2"/>
      <c r="P4" s="2"/>
    </row>
    <row r="5" spans="1:16" ht="15.75">
      <c r="A5" s="7">
        <v>2007</v>
      </c>
      <c r="B5" s="15" t="s">
        <v>3</v>
      </c>
      <c r="C5" s="9">
        <v>136961</v>
      </c>
      <c r="D5" s="9">
        <v>136095</v>
      </c>
      <c r="E5" s="11">
        <f>IF(C5/D4&gt;=1,C5/D4,1)</f>
        <v>1.0055873715124817</v>
      </c>
      <c r="F5" s="10">
        <f aca="true" t="shared" si="0" ref="F5:F18">ROUND(F4*E5,0)</f>
        <v>1508</v>
      </c>
      <c r="G5" s="2"/>
      <c r="H5" s="2"/>
      <c r="I5" s="2"/>
      <c r="J5" s="2"/>
      <c r="K5" s="2"/>
      <c r="L5" s="2"/>
      <c r="M5" s="2"/>
      <c r="N5" s="2"/>
      <c r="O5" s="2"/>
      <c r="P5" s="2"/>
    </row>
    <row r="6" spans="1:16" ht="15.75">
      <c r="A6" s="7">
        <v>2008</v>
      </c>
      <c r="B6" s="15" t="s">
        <v>4</v>
      </c>
      <c r="C6" s="9">
        <v>137948</v>
      </c>
      <c r="D6" s="9">
        <v>136315</v>
      </c>
      <c r="E6" s="11">
        <f aca="true" t="shared" si="1" ref="E6:E18">IF(C6/D5&gt;=1,C6/D5,1)</f>
        <v>1.013615489180352</v>
      </c>
      <c r="F6" s="10">
        <f t="shared" si="0"/>
        <v>1529</v>
      </c>
      <c r="G6" s="2"/>
      <c r="H6" s="2"/>
      <c r="I6" s="2"/>
      <c r="J6" s="2"/>
      <c r="K6" s="2"/>
      <c r="L6" s="2"/>
      <c r="M6" s="2"/>
      <c r="N6" s="2"/>
      <c r="O6" s="2"/>
      <c r="P6" s="2"/>
    </row>
    <row r="7" spans="1:16" ht="15.75">
      <c r="A7" s="7">
        <v>2009</v>
      </c>
      <c r="B7" s="15" t="s">
        <v>5</v>
      </c>
      <c r="C7" s="9">
        <v>134428</v>
      </c>
      <c r="D7" s="9">
        <v>133780</v>
      </c>
      <c r="E7" s="11">
        <f t="shared" si="1"/>
        <v>1</v>
      </c>
      <c r="F7" s="10">
        <f t="shared" si="0"/>
        <v>1529</v>
      </c>
      <c r="G7" s="2"/>
      <c r="H7" s="2"/>
      <c r="I7" s="2"/>
      <c r="J7" s="2"/>
      <c r="K7" s="2"/>
      <c r="L7" s="2"/>
      <c r="M7" s="2"/>
      <c r="N7" s="2"/>
      <c r="O7" s="2"/>
      <c r="P7" s="2"/>
    </row>
    <row r="8" spans="1:16" ht="15.75">
      <c r="A8" s="7">
        <v>2010</v>
      </c>
      <c r="B8" s="15" t="s">
        <v>6</v>
      </c>
      <c r="C8" s="9">
        <v>135750</v>
      </c>
      <c r="D8" s="9">
        <v>135080</v>
      </c>
      <c r="E8" s="11">
        <f t="shared" si="1"/>
        <v>1.0147256690088204</v>
      </c>
      <c r="F8" s="10">
        <f t="shared" si="0"/>
        <v>1552</v>
      </c>
      <c r="G8" s="2"/>
      <c r="H8" s="2"/>
      <c r="I8" s="2"/>
      <c r="J8" s="2"/>
      <c r="K8" s="2"/>
      <c r="L8" s="2"/>
      <c r="M8" s="2"/>
      <c r="N8" s="2"/>
      <c r="O8" s="2"/>
      <c r="P8" s="2"/>
    </row>
    <row r="9" spans="1:16" ht="15.75">
      <c r="A9" s="7">
        <v>2011</v>
      </c>
      <c r="B9" s="15" t="s">
        <v>7</v>
      </c>
      <c r="C9" s="9">
        <v>154383</v>
      </c>
      <c r="D9" s="9">
        <v>151995</v>
      </c>
      <c r="E9" s="11">
        <f t="shared" si="1"/>
        <v>1.1429005034053894</v>
      </c>
      <c r="F9" s="10">
        <f t="shared" si="0"/>
        <v>1774</v>
      </c>
      <c r="G9" s="2"/>
      <c r="H9" s="2"/>
      <c r="I9" s="2"/>
      <c r="J9" s="2"/>
      <c r="K9" s="2"/>
      <c r="L9" s="2"/>
      <c r="M9" s="2"/>
      <c r="N9" s="2"/>
      <c r="O9" s="2"/>
      <c r="P9" s="2"/>
    </row>
    <row r="10" spans="1:16" ht="15.75">
      <c r="A10" s="7">
        <v>2012</v>
      </c>
      <c r="B10" s="15" t="s">
        <v>8</v>
      </c>
      <c r="C10" s="9">
        <v>153782</v>
      </c>
      <c r="D10" s="9">
        <v>152405</v>
      </c>
      <c r="E10" s="11">
        <f t="shared" si="1"/>
        <v>1.0117569656896608</v>
      </c>
      <c r="F10" s="10">
        <f t="shared" si="0"/>
        <v>1795</v>
      </c>
      <c r="G10" s="2"/>
      <c r="H10" s="2"/>
      <c r="I10" s="2"/>
      <c r="J10" s="2"/>
      <c r="K10" s="2"/>
      <c r="L10" s="2"/>
      <c r="M10" s="2"/>
      <c r="N10" s="2"/>
      <c r="O10" s="2"/>
      <c r="P10" s="2"/>
    </row>
    <row r="11" spans="1:16" ht="15.75">
      <c r="A11" s="7">
        <v>2013</v>
      </c>
      <c r="B11" s="15" t="s">
        <v>9</v>
      </c>
      <c r="C11" s="9">
        <v>155553</v>
      </c>
      <c r="D11" s="9">
        <v>155185</v>
      </c>
      <c r="E11" s="11">
        <f t="shared" si="1"/>
        <v>1.0206554903054361</v>
      </c>
      <c r="F11" s="10">
        <f t="shared" si="0"/>
        <v>1832</v>
      </c>
      <c r="G11" s="2"/>
      <c r="H11" s="2"/>
      <c r="I11" s="2"/>
      <c r="J11" s="2"/>
      <c r="K11" s="2"/>
      <c r="L11" s="2"/>
      <c r="M11" s="2"/>
      <c r="N11" s="2"/>
      <c r="O11" s="2"/>
      <c r="P11" s="2"/>
    </row>
    <row r="12" spans="1:16" ht="15.75">
      <c r="A12" s="7">
        <v>2014</v>
      </c>
      <c r="B12" s="15" t="s">
        <v>10</v>
      </c>
      <c r="C12" s="9">
        <v>157281</v>
      </c>
      <c r="D12" s="9">
        <v>156140</v>
      </c>
      <c r="E12" s="11">
        <f t="shared" si="1"/>
        <v>1.0135064600315753</v>
      </c>
      <c r="F12" s="10">
        <f t="shared" si="0"/>
        <v>1857</v>
      </c>
      <c r="G12" s="2"/>
      <c r="H12" s="2"/>
      <c r="I12" s="2"/>
      <c r="J12" s="2"/>
      <c r="K12" s="2"/>
      <c r="L12" s="2"/>
      <c r="M12" s="2"/>
      <c r="N12" s="2"/>
      <c r="O12" s="2"/>
      <c r="P12" s="2"/>
    </row>
    <row r="13" spans="1:16" ht="15.75">
      <c r="A13" s="7">
        <v>2015</v>
      </c>
      <c r="B13" s="15" t="s">
        <v>11</v>
      </c>
      <c r="C13" s="9">
        <v>155543</v>
      </c>
      <c r="D13" s="9">
        <v>150295</v>
      </c>
      <c r="E13" s="11">
        <f t="shared" si="1"/>
        <v>1</v>
      </c>
      <c r="F13" s="10">
        <f t="shared" si="0"/>
        <v>1857</v>
      </c>
      <c r="G13" s="2"/>
      <c r="H13" s="2"/>
      <c r="I13" s="2"/>
      <c r="J13" s="2"/>
      <c r="K13" s="2"/>
      <c r="L13" s="2"/>
      <c r="M13" s="2"/>
      <c r="N13" s="2"/>
      <c r="O13" s="2"/>
      <c r="P13" s="2"/>
    </row>
    <row r="14" spans="1:16" ht="15.75">
      <c r="A14" s="7">
        <v>2016</v>
      </c>
      <c r="B14" s="15" t="s">
        <v>15</v>
      </c>
      <c r="C14" s="9">
        <v>152130</v>
      </c>
      <c r="D14" s="9">
        <v>150085</v>
      </c>
      <c r="E14" s="11">
        <f t="shared" si="1"/>
        <v>1.0122093216673875</v>
      </c>
      <c r="F14" s="10">
        <f t="shared" si="0"/>
        <v>1880</v>
      </c>
      <c r="G14" s="2"/>
      <c r="H14" s="2"/>
      <c r="I14" s="2"/>
      <c r="J14" s="2"/>
      <c r="K14" s="2"/>
      <c r="L14" s="2"/>
      <c r="M14" s="2"/>
      <c r="N14" s="2"/>
      <c r="O14" s="2"/>
      <c r="P14" s="2"/>
    </row>
    <row r="15" spans="1:16" ht="15.75">
      <c r="A15" s="7">
        <v>2017</v>
      </c>
      <c r="B15" s="15" t="s">
        <v>16</v>
      </c>
      <c r="C15" s="9">
        <v>153001</v>
      </c>
      <c r="D15" s="9">
        <v>146595</v>
      </c>
      <c r="E15" s="11">
        <f t="shared" si="1"/>
        <v>1.0194289902388647</v>
      </c>
      <c r="F15" s="10">
        <f t="shared" si="0"/>
        <v>1917</v>
      </c>
      <c r="G15" s="2"/>
      <c r="H15" s="2"/>
      <c r="I15" s="2"/>
      <c r="J15" s="2"/>
      <c r="K15" s="2"/>
      <c r="L15" s="2"/>
      <c r="M15" s="2"/>
      <c r="N15" s="2"/>
      <c r="O15" s="2"/>
      <c r="P15" s="2"/>
    </row>
    <row r="16" spans="1:16" ht="15.75">
      <c r="A16" s="7">
        <v>2018</v>
      </c>
      <c r="B16" s="15" t="s">
        <v>17</v>
      </c>
      <c r="C16" s="9">
        <v>152107</v>
      </c>
      <c r="D16" s="9">
        <v>147375</v>
      </c>
      <c r="E16" s="11">
        <f t="shared" si="1"/>
        <v>1.0376001910024217</v>
      </c>
      <c r="F16" s="10">
        <f t="shared" si="0"/>
        <v>1989</v>
      </c>
      <c r="G16" s="2"/>
      <c r="H16" s="2"/>
      <c r="I16" s="2"/>
      <c r="J16" s="2"/>
      <c r="K16" s="2"/>
      <c r="L16" s="2"/>
      <c r="M16" s="2"/>
      <c r="N16" s="2"/>
      <c r="O16" s="2"/>
      <c r="P16" s="2"/>
    </row>
    <row r="17" spans="1:16" ht="15.75">
      <c r="A17" s="7">
        <v>2019</v>
      </c>
      <c r="B17" s="15" t="s">
        <v>18</v>
      </c>
      <c r="C17" s="9">
        <v>151357</v>
      </c>
      <c r="D17" s="9">
        <v>147525</v>
      </c>
      <c r="E17" s="11">
        <f t="shared" si="1"/>
        <v>1.027019508057676</v>
      </c>
      <c r="F17" s="10">
        <f t="shared" si="0"/>
        <v>2043</v>
      </c>
      <c r="G17" s="2"/>
      <c r="H17" s="2"/>
      <c r="I17" s="2"/>
      <c r="J17" s="2"/>
      <c r="K17" s="2"/>
      <c r="L17" s="2"/>
      <c r="M17" s="2"/>
      <c r="N17" s="2"/>
      <c r="O17" s="2"/>
      <c r="P17" s="2"/>
    </row>
    <row r="18" spans="1:16" ht="15.75">
      <c r="A18" s="23">
        <v>2020</v>
      </c>
      <c r="B18" s="24" t="s">
        <v>19</v>
      </c>
      <c r="C18" s="9">
        <v>148083</v>
      </c>
      <c r="D18" s="9">
        <v>146816</v>
      </c>
      <c r="E18" s="11">
        <f t="shared" si="1"/>
        <v>1.0037824097610575</v>
      </c>
      <c r="F18" s="10">
        <f t="shared" si="0"/>
        <v>2051</v>
      </c>
      <c r="G18" s="26"/>
      <c r="H18" s="2"/>
      <c r="I18" s="2"/>
      <c r="J18" s="2"/>
      <c r="K18" s="2"/>
      <c r="L18" s="2"/>
      <c r="M18" s="38"/>
      <c r="N18" s="2"/>
      <c r="O18" s="2"/>
      <c r="P18" s="2"/>
    </row>
    <row r="19" spans="1:16" s="20" customFormat="1" ht="15.75">
      <c r="A19" s="23">
        <v>2021</v>
      </c>
      <c r="B19" s="24" t="s">
        <v>29</v>
      </c>
      <c r="C19" s="22">
        <v>148902</v>
      </c>
      <c r="D19" s="9">
        <v>148562.2</v>
      </c>
      <c r="E19" s="11">
        <f>IF(C19/D18&gt;=1,C19/D18,1)</f>
        <v>1.014208260680035</v>
      </c>
      <c r="F19" s="10">
        <f>ROUND(F18*E19,0)</f>
        <v>2080</v>
      </c>
      <c r="G19" s="19"/>
      <c r="H19" s="19"/>
      <c r="I19" s="30"/>
      <c r="J19" s="19" t="s">
        <v>32</v>
      </c>
      <c r="K19" s="19"/>
      <c r="L19" s="19"/>
      <c r="M19" s="19"/>
      <c r="N19" s="19"/>
      <c r="O19" s="19"/>
      <c r="P19" s="19"/>
    </row>
    <row r="20" spans="1:16" s="20" customFormat="1" ht="15.75">
      <c r="A20" s="23">
        <v>2022</v>
      </c>
      <c r="B20" s="24" t="s">
        <v>31</v>
      </c>
      <c r="C20" s="22">
        <v>148938</v>
      </c>
      <c r="D20" s="22">
        <v>148901.3</v>
      </c>
      <c r="E20" s="11">
        <f>IF(C20/D19&gt;=1,C20/D19,1)</f>
        <v>1.0025295802027703</v>
      </c>
      <c r="F20" s="10">
        <f>ROUND(F19*E20,0)</f>
        <v>2085</v>
      </c>
      <c r="G20" s="19"/>
      <c r="H20" s="19" t="s">
        <v>32</v>
      </c>
      <c r="I20" s="19"/>
      <c r="J20" s="19"/>
      <c r="K20" s="19"/>
      <c r="L20" s="19"/>
      <c r="M20" s="19"/>
      <c r="N20" s="19"/>
      <c r="O20" s="19"/>
      <c r="P20" s="19"/>
    </row>
    <row r="21" spans="1:16" s="20" customFormat="1" ht="15.75">
      <c r="A21" s="23">
        <v>2023</v>
      </c>
      <c r="B21" s="24" t="s">
        <v>33</v>
      </c>
      <c r="C21" s="22">
        <v>149261</v>
      </c>
      <c r="D21" s="22">
        <v>148659.4</v>
      </c>
      <c r="E21" s="11">
        <f>IF(C21/D20&gt;=1,C21/D20,1)</f>
        <v>1.00241569415445</v>
      </c>
      <c r="F21" s="10">
        <f>ROUND(F20*E21,0)</f>
        <v>2090</v>
      </c>
      <c r="G21" s="19"/>
      <c r="H21" s="19" t="s">
        <v>32</v>
      </c>
      <c r="I21" s="19"/>
      <c r="J21" s="19"/>
      <c r="K21" s="19"/>
      <c r="L21" s="19"/>
      <c r="M21" s="19"/>
      <c r="N21" s="19"/>
      <c r="O21" s="19"/>
      <c r="P21" s="19"/>
    </row>
    <row r="22" spans="1:16" s="20" customFormat="1" ht="15.75">
      <c r="A22" s="23">
        <v>2024</v>
      </c>
      <c r="B22" s="24" t="s">
        <v>34</v>
      </c>
      <c r="C22" s="22">
        <v>151233</v>
      </c>
      <c r="D22" s="22"/>
      <c r="E22" s="11">
        <f>IF(C22/D21&gt;=1,C22/D21,1)</f>
        <v>1.0173120569570442</v>
      </c>
      <c r="F22" s="10">
        <f>ROUND(F21*E22,0)</f>
        <v>2126</v>
      </c>
      <c r="G22" s="19"/>
      <c r="H22" s="19"/>
      <c r="I22" s="19"/>
      <c r="J22" s="19"/>
      <c r="K22" s="19"/>
      <c r="L22" s="19"/>
      <c r="M22" s="19"/>
      <c r="N22" s="19"/>
      <c r="O22" s="19"/>
      <c r="P22" s="19"/>
    </row>
    <row r="23" spans="2:16" s="20" customFormat="1" ht="15.75">
      <c r="B23" s="16"/>
      <c r="C23" s="17"/>
      <c r="D23" s="17"/>
      <c r="E23" s="18"/>
      <c r="F23" s="17"/>
      <c r="G23" s="19"/>
      <c r="H23" s="19"/>
      <c r="I23" s="19"/>
      <c r="J23" s="19"/>
      <c r="K23" s="19"/>
      <c r="L23" s="19"/>
      <c r="M23" s="19"/>
      <c r="N23" s="19"/>
      <c r="O23" s="19"/>
      <c r="P23" s="19"/>
    </row>
    <row r="24" spans="1:16" ht="33" customHeight="1">
      <c r="A24" s="43" t="s">
        <v>27</v>
      </c>
      <c r="B24" s="43"/>
      <c r="C24" s="43"/>
      <c r="D24" s="43"/>
      <c r="E24" s="43"/>
      <c r="F24" s="43"/>
      <c r="G24" s="4"/>
      <c r="H24" s="4"/>
      <c r="I24" s="4"/>
      <c r="J24" s="4"/>
      <c r="K24" s="4"/>
      <c r="L24" s="4"/>
      <c r="M24" s="4"/>
      <c r="N24" s="4"/>
      <c r="O24" s="4"/>
      <c r="P24" s="4"/>
    </row>
    <row r="26" spans="1:11" ht="12.75">
      <c r="A26" s="27"/>
      <c r="B26" s="28"/>
      <c r="C26" s="28"/>
      <c r="D26" s="28"/>
      <c r="E26" s="28"/>
      <c r="F26" s="28"/>
      <c r="G26" s="28"/>
      <c r="H26" s="21"/>
      <c r="I26" s="21"/>
      <c r="J26" s="21"/>
      <c r="K26" s="21"/>
    </row>
    <row r="27" spans="2:4" ht="12.75">
      <c r="B27" s="4"/>
      <c r="C27" s="4"/>
      <c r="D27" s="5"/>
    </row>
    <row r="28" spans="2:4" ht="12.75">
      <c r="B28" s="4"/>
      <c r="D28" s="5"/>
    </row>
    <row r="31" ht="12.75">
      <c r="N31" s="6"/>
    </row>
  </sheetData>
  <sheetProtection/>
  <mergeCells count="2">
    <mergeCell ref="B1:F1"/>
    <mergeCell ref="A24:F24"/>
  </mergeCells>
  <printOptions/>
  <pageMargins left="0.7" right="0.7" top="0.75" bottom="0.75" header="0.3" footer="0.3"/>
  <pageSetup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 Interconnection,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Esterly</dc:creator>
  <cp:keywords/>
  <dc:description/>
  <cp:lastModifiedBy>Ding, Congmei</cp:lastModifiedBy>
  <cp:lastPrinted>2019-02-04T16:58:58Z</cp:lastPrinted>
  <dcterms:created xsi:type="dcterms:W3CDTF">2015-09-16T17:39:26Z</dcterms:created>
  <dcterms:modified xsi:type="dcterms:W3CDTF">2023-11-28T14:47:06Z</dcterms:modified>
  <cp:category/>
  <cp:version/>
  <cp:contentType/>
  <cp:contentStatus/>
</cp:coreProperties>
</file>